
<file path=[Content_Types].xml><?xml version="1.0" encoding="utf-8"?>
<Types xmlns="http://schemas.openxmlformats.org/package/2006/content-types"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J33" i="1"/>
  <c r="I33"/>
  <c r="E33"/>
  <c r="D33"/>
  <c r="J32"/>
  <c r="I32"/>
  <c r="E32"/>
  <c r="D32"/>
  <c r="J31"/>
  <c r="I31"/>
  <c r="E31"/>
  <c r="D31"/>
  <c r="J30"/>
  <c r="I30"/>
  <c r="E30"/>
  <c r="D30"/>
  <c r="J29"/>
  <c r="I29"/>
  <c r="E29"/>
  <c r="D29"/>
  <c r="J28"/>
  <c r="I28"/>
  <c r="E28"/>
  <c r="D28"/>
  <c r="J27"/>
  <c r="I27"/>
  <c r="E27"/>
  <c r="D27"/>
  <c r="J18"/>
  <c r="H18"/>
  <c r="I18"/>
  <c r="E18"/>
  <c r="C18"/>
  <c r="D18"/>
  <c r="J17"/>
  <c r="H17"/>
  <c r="I17"/>
  <c r="E17"/>
  <c r="C17"/>
  <c r="D17"/>
  <c r="J16"/>
  <c r="H16"/>
  <c r="I16"/>
  <c r="E16"/>
  <c r="C16"/>
  <c r="D16"/>
  <c r="J15"/>
  <c r="H15"/>
  <c r="I15"/>
  <c r="E15"/>
  <c r="C15"/>
  <c r="D15"/>
  <c r="J14"/>
  <c r="H14"/>
  <c r="I14"/>
  <c r="E14"/>
  <c r="C14"/>
  <c r="D14"/>
  <c r="J13"/>
  <c r="H13"/>
  <c r="I13"/>
  <c r="E13"/>
  <c r="C13"/>
  <c r="D13"/>
</calcChain>
</file>

<file path=xl/sharedStrings.xml><?xml version="1.0" encoding="utf-8"?>
<sst xmlns="http://schemas.openxmlformats.org/spreadsheetml/2006/main" count="38" uniqueCount="27">
  <si>
    <t xml:space="preserve">    подсчитать необходимое  колличество рамок под засев</t>
  </si>
  <si>
    <t>рамка на 300 содержит 9000 ячеек</t>
  </si>
  <si>
    <t>с двух сторон</t>
  </si>
  <si>
    <t>рамка на 230 содержит 6600 ячеек,</t>
  </si>
  <si>
    <t xml:space="preserve">считал сам </t>
  </si>
  <si>
    <t xml:space="preserve">пригодными под засев будут всего 70% от общего числа т.е. 30 % заняты медом и пергой , </t>
  </si>
  <si>
    <t>также учитывая что на крайних рамках площадь засева будет меньше чем в центре гнезда</t>
  </si>
  <si>
    <t>на 230 будет 4800 ячеек</t>
  </si>
  <si>
    <r>
      <t>в столбец (</t>
    </r>
    <r>
      <rPr>
        <b/>
        <i/>
        <sz val="11"/>
        <color indexed="8"/>
        <rFont val="Calibri"/>
        <family val="2"/>
        <charset val="204"/>
      </rPr>
      <t>яиц в сутки</t>
    </r>
    <r>
      <rPr>
        <sz val="11"/>
        <color theme="1"/>
        <rFont val="Calibri"/>
        <family val="2"/>
        <charset val="204"/>
        <scheme val="minor"/>
      </rPr>
      <t>)  вводим любое число , и смотрим результат</t>
    </r>
  </si>
  <si>
    <t>рамка на 300</t>
  </si>
  <si>
    <t>рамок расплода</t>
  </si>
  <si>
    <t>рамка на 230</t>
  </si>
  <si>
    <t>яиц в сутки</t>
  </si>
  <si>
    <t>за 21 день</t>
  </si>
  <si>
    <t>всего</t>
  </si>
  <si>
    <t>печатного</t>
  </si>
  <si>
    <t xml:space="preserve">                     приблизительный   подсчет скорости яйценоскости маток</t>
  </si>
  <si>
    <r>
      <t xml:space="preserve">          в столбец (</t>
    </r>
    <r>
      <rPr>
        <b/>
        <i/>
        <sz val="11"/>
        <color indexed="8"/>
        <rFont val="Calibri"/>
        <family val="2"/>
        <charset val="204"/>
      </rPr>
      <t>рамок с расплодом</t>
    </r>
    <r>
      <rPr>
        <sz val="11"/>
        <color theme="1"/>
        <rFont val="Calibri"/>
        <family val="2"/>
        <charset val="204"/>
        <scheme val="minor"/>
      </rPr>
      <t>)  вводим любое число , и смотрим результат</t>
    </r>
  </si>
  <si>
    <r>
      <t>в столбец (</t>
    </r>
    <r>
      <rPr>
        <b/>
        <sz val="12"/>
        <color indexed="8"/>
        <rFont val="Calibri"/>
        <family val="2"/>
        <charset val="204"/>
      </rPr>
      <t>%</t>
    </r>
    <r>
      <rPr>
        <sz val="12"/>
        <color indexed="8"/>
        <rFont val="Calibri"/>
        <family val="2"/>
        <charset val="204"/>
      </rPr>
      <t>)вводим  процент заполнености рамок расплодом(определяем визуально при осмотре)</t>
    </r>
  </si>
  <si>
    <t xml:space="preserve">                 рамка на 300</t>
  </si>
  <si>
    <t xml:space="preserve">                   рамка на 230</t>
  </si>
  <si>
    <t>рамок с
 расплодом</t>
  </si>
  <si>
    <t>%</t>
  </si>
  <si>
    <t>яйце
носкость</t>
  </si>
  <si>
    <t>количество 
ячеек</t>
  </si>
  <si>
    <t>рамок с 
расплодом</t>
  </si>
  <si>
    <t>получается  на 300й рамке будет 6000 ячеек с расплодом , по умолчанию 2/3 рамки занято расплодом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</si>
</sst>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i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3" fillId="3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2" fillId="2" borderId="9" xfId="0" applyFont="1" applyFill="1" applyBorder="1"/>
    <xf numFmtId="0" fontId="0" fillId="3" borderId="9" xfId="0" applyFill="1" applyBorder="1"/>
    <xf numFmtId="0" fontId="0" fillId="3" borderId="4" xfId="0" applyFill="1" applyBorder="1"/>
    <xf numFmtId="0" fontId="0" fillId="4" borderId="10" xfId="0" applyFill="1" applyBorder="1"/>
    <xf numFmtId="164" fontId="0" fillId="0" borderId="10" xfId="0" applyNumberFormat="1" applyBorder="1"/>
    <xf numFmtId="164" fontId="0" fillId="5" borderId="0" xfId="0" applyNumberFormat="1" applyFill="1" applyBorder="1" applyAlignment="1">
      <alignment horizontal="center" vertical="center"/>
    </xf>
    <xf numFmtId="0" fontId="0" fillId="4" borderId="1" xfId="0" applyFill="1" applyBorder="1"/>
    <xf numFmtId="0" fontId="0" fillId="0" borderId="10" xfId="0" applyBorder="1"/>
    <xf numFmtId="164" fontId="0" fillId="0" borderId="0" xfId="0" applyNumberFormat="1" applyBorder="1"/>
    <xf numFmtId="164" fontId="0" fillId="5" borderId="10" xfId="0" applyNumberFormat="1" applyFill="1" applyBorder="1" applyAlignment="1">
      <alignment horizontal="center"/>
    </xf>
    <xf numFmtId="0" fontId="0" fillId="4" borderId="11" xfId="0" applyFill="1" applyBorder="1"/>
    <xf numFmtId="164" fontId="0" fillId="0" borderId="11" xfId="0" applyNumberFormat="1" applyBorder="1"/>
    <xf numFmtId="0" fontId="0" fillId="0" borderId="11" xfId="0" applyBorder="1"/>
    <xf numFmtId="164" fontId="0" fillId="5" borderId="11" xfId="0" applyNumberFormat="1" applyFill="1" applyBorder="1" applyAlignment="1">
      <alignment horizontal="center"/>
    </xf>
    <xf numFmtId="0" fontId="0" fillId="4" borderId="12" xfId="0" applyFill="1" applyBorder="1"/>
    <xf numFmtId="0" fontId="0" fillId="0" borderId="8" xfId="0" applyBorder="1"/>
    <xf numFmtId="164" fontId="0" fillId="0" borderId="12" xfId="0" applyNumberFormat="1" applyBorder="1"/>
    <xf numFmtId="164" fontId="0" fillId="5" borderId="8" xfId="0" applyNumberFormat="1" applyFill="1" applyBorder="1" applyAlignment="1">
      <alignment horizontal="center" vertical="center"/>
    </xf>
    <xf numFmtId="0" fontId="0" fillId="4" borderId="6" xfId="0" applyFill="1" applyBorder="1"/>
    <xf numFmtId="0" fontId="0" fillId="0" borderId="12" xfId="0" applyBorder="1"/>
    <xf numFmtId="164" fontId="0" fillId="0" borderId="8" xfId="0" applyNumberFormat="1" applyBorder="1"/>
    <xf numFmtId="164" fontId="0" fillId="5" borderId="12" xfId="0" applyNumberFormat="1" applyFill="1" applyBorder="1" applyAlignment="1">
      <alignment horizontal="center"/>
    </xf>
    <xf numFmtId="0" fontId="0" fillId="6" borderId="1" xfId="0" applyFill="1" applyBorder="1"/>
    <xf numFmtId="0" fontId="0" fillId="6" borderId="0" xfId="0" applyFill="1" applyBorder="1"/>
    <xf numFmtId="0" fontId="0" fillId="6" borderId="2" xfId="0" applyFill="1" applyBorder="1"/>
    <xf numFmtId="0" fontId="0" fillId="0" borderId="11" xfId="0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/>
    </xf>
    <xf numFmtId="1" fontId="0" fillId="7" borderId="0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1" fontId="0" fillId="7" borderId="10" xfId="0" applyNumberFormat="1" applyFill="1" applyBorder="1" applyAlignment="1">
      <alignment horizontal="center"/>
    </xf>
    <xf numFmtId="1" fontId="0" fillId="5" borderId="10" xfId="0" applyNumberForma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7" borderId="11" xfId="0" applyNumberForma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" fontId="0" fillId="7" borderId="12" xfId="0" applyNumberFormat="1" applyFill="1" applyBorder="1" applyAlignment="1">
      <alignment horizontal="center"/>
    </xf>
    <xf numFmtId="1" fontId="0" fillId="5" borderId="12" xfId="0" applyNumberForma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3" fillId="3" borderId="3" xfId="0" applyFont="1" applyFill="1" applyBorder="1" applyAlignment="1"/>
    <xf numFmtId="0" fontId="3" fillId="3" borderId="4" xfId="0" applyFont="1" applyFill="1" applyBorder="1" applyAlignment="1"/>
    <xf numFmtId="0" fontId="3" fillId="3" borderId="5" xfId="0" applyFont="1" applyFill="1" applyBorder="1" applyAlignment="1"/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1">
    <cellStyle name="Обычный" xfId="0" builtinId="0"/>
  </cellStyles>
  <dxfs count="8">
    <dxf>
      <border outline="0">
        <left style="medium">
          <color indexed="64"/>
        </left>
      </border>
    </dxf>
    <dxf>
      <fill>
        <patternFill patternType="solid">
          <fgColor indexed="64"/>
          <bgColor rgb="FFFFC00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rgb="FFFFC000"/>
        </patternFill>
      </fill>
      <alignment horizontal="center" vertical="bottom" textRotation="0" wrapText="0" indent="0" relativeIndent="0" justifyLastLine="0" shrinkToFit="0" mergeCell="0" readingOrder="0"/>
    </dxf>
    <dxf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relativeIndent="0" justifyLastLine="0" shrinkToFit="0" mergeCell="0" readingOrder="0"/>
    </dxf>
    <dxf>
      <border outline="0">
        <left style="medium">
          <color indexed="64"/>
        </left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B12:E18" headerRowCount="0" totalsRowShown="0" tableBorderDxfId="7">
  <tableColumns count="4">
    <tableColumn id="1" name="Столбец1"/>
    <tableColumn id="2" name="Столбец2">
      <calculatedColumnFormula>Лист1!$B12*21</calculatedColumnFormula>
    </tableColumn>
    <tableColumn id="3" name="Столбец3">
      <calculatedColumnFormula>Лист1!$C12/6000</calculatedColumnFormula>
    </tableColumn>
    <tableColumn id="4" name="Столбец4">
      <calculatedColumnFormula>Лист1!$B12*12/6000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G12:J18" headerRowCount="0" totalsRowShown="0" tableBorderDxfId="6">
  <tableColumns count="4">
    <tableColumn id="1" name="Столбец1"/>
    <tableColumn id="2" name="Столбец2">
      <calculatedColumnFormula>Лист1!$G12*21</calculatedColumnFormula>
    </tableColumn>
    <tableColumn id="3" name="Столбец3">
      <calculatedColumnFormula>Лист1!$H12/4800</calculatedColumnFormula>
    </tableColumn>
    <tableColumn id="4" name="Столбец4">
      <calculatedColumnFormula>Лист1!$G12*12/4800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Таблица14" displayName="Таблица14" ref="B26:E33" headerRowCount="0" totalsRowShown="0" tableBorderDxfId="3">
  <tableColumns count="4">
    <tableColumn id="1" name="Столбец1"/>
    <tableColumn id="2" name="Столбец2" dataDxfId="5"/>
    <tableColumn id="3" name="Столбец3">
      <calculatedColumnFormula>E26/21</calculatedColumnFormula>
    </tableColumn>
    <tableColumn id="4" name="Столбец4" dataDxfId="4">
      <calculatedColumnFormula>B26*(9000-(9000/100*(100-C26)))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Таблица25" displayName="Таблица25" ref="G26:J33" headerRowCount="0" totalsRowShown="0" tableBorderDxfId="0">
  <tableColumns count="4">
    <tableColumn id="1" name="Столбец1"/>
    <tableColumn id="2" name="Столбец2" dataDxfId="2"/>
    <tableColumn id="3" name="Столбец3">
      <calculatedColumnFormula>J26/21</calculatedColumnFormula>
    </tableColumn>
    <tableColumn id="4" name="Столбец4" dataDxfId="1">
      <calculatedColumnFormula>G26*(6600-(6600/100*(100-H26)))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6"/>
  <sheetViews>
    <sheetView tabSelected="1" workbookViewId="0">
      <selection activeCell="J15" sqref="J15"/>
    </sheetView>
  </sheetViews>
  <sheetFormatPr defaultRowHeight="15"/>
  <cols>
    <col min="1" max="1" width="6.85546875" customWidth="1"/>
    <col min="2" max="2" width="11.28515625" customWidth="1"/>
    <col min="3" max="3" width="11.85546875" customWidth="1"/>
    <col min="4" max="5" width="11.7109375" customWidth="1"/>
    <col min="6" max="6" width="11.140625" customWidth="1"/>
    <col min="7" max="7" width="12.140625" customWidth="1"/>
    <col min="8" max="8" width="12.5703125" customWidth="1"/>
    <col min="9" max="9" width="13.7109375" customWidth="1"/>
    <col min="10" max="10" width="15.5703125" customWidth="1"/>
  </cols>
  <sheetData>
    <row r="2" spans="2:11" ht="15.75" thickBot="1"/>
    <row r="3" spans="2:11" ht="19.5" thickBot="1">
      <c r="B3" s="60" t="s">
        <v>0</v>
      </c>
      <c r="C3" s="61"/>
      <c r="D3" s="61"/>
      <c r="E3" s="61"/>
      <c r="F3" s="61"/>
      <c r="G3" s="61"/>
      <c r="H3" s="61"/>
      <c r="I3" s="61"/>
      <c r="J3" s="62"/>
    </row>
    <row r="4" spans="2:11">
      <c r="B4" s="1" t="s">
        <v>1</v>
      </c>
      <c r="C4" s="2"/>
      <c r="D4" s="2"/>
      <c r="E4" s="2" t="s">
        <v>2</v>
      </c>
      <c r="F4" s="2"/>
      <c r="G4" s="2"/>
      <c r="H4" s="2"/>
      <c r="I4" s="2"/>
      <c r="J4" s="3"/>
    </row>
    <row r="5" spans="2:11">
      <c r="B5" s="1" t="s">
        <v>3</v>
      </c>
      <c r="C5" s="2"/>
      <c r="D5" s="2"/>
      <c r="E5" s="2"/>
      <c r="F5" s="2" t="s">
        <v>4</v>
      </c>
      <c r="G5" s="2"/>
      <c r="H5" s="2"/>
      <c r="I5" s="2"/>
      <c r="J5" s="3"/>
    </row>
    <row r="6" spans="2:11">
      <c r="B6" s="1" t="s">
        <v>5</v>
      </c>
      <c r="C6" s="2"/>
      <c r="D6" s="2"/>
      <c r="E6" s="2"/>
      <c r="F6" s="2"/>
      <c r="G6" s="2"/>
      <c r="H6" s="2"/>
      <c r="I6" s="2"/>
      <c r="J6" s="3"/>
    </row>
    <row r="7" spans="2:11">
      <c r="B7" s="1" t="s">
        <v>6</v>
      </c>
      <c r="C7" s="2"/>
      <c r="D7" s="2"/>
      <c r="E7" s="2"/>
      <c r="F7" s="2"/>
      <c r="G7" s="2"/>
      <c r="H7" s="2"/>
      <c r="I7" s="2"/>
      <c r="J7" s="3"/>
      <c r="K7" s="2"/>
    </row>
    <row r="8" spans="2:11">
      <c r="B8" s="1" t="s">
        <v>26</v>
      </c>
      <c r="C8" s="2"/>
      <c r="D8" s="2"/>
      <c r="E8" s="2"/>
      <c r="F8" s="2"/>
      <c r="G8" s="2"/>
      <c r="H8" s="2"/>
      <c r="I8" s="2"/>
      <c r="J8" s="3"/>
    </row>
    <row r="9" spans="2:11" ht="15.75" thickBot="1">
      <c r="B9" s="1"/>
      <c r="C9" s="2" t="s">
        <v>7</v>
      </c>
      <c r="D9" s="2"/>
      <c r="E9" s="2"/>
      <c r="F9" s="2"/>
      <c r="G9" s="2"/>
      <c r="H9" s="2"/>
      <c r="I9" s="2"/>
      <c r="J9" s="3"/>
    </row>
    <row r="10" spans="2:11" ht="15.75" thickBot="1">
      <c r="B10" s="4" t="s">
        <v>8</v>
      </c>
      <c r="C10" s="5"/>
      <c r="D10" s="5"/>
      <c r="E10" s="5"/>
      <c r="F10" s="5"/>
      <c r="G10" s="5"/>
      <c r="H10" s="5"/>
      <c r="I10" s="5"/>
      <c r="J10" s="6"/>
    </row>
    <row r="11" spans="2:11" ht="16.5" thickBot="1">
      <c r="B11" s="7" t="s">
        <v>9</v>
      </c>
      <c r="C11" s="8"/>
      <c r="D11" s="63" t="s">
        <v>10</v>
      </c>
      <c r="E11" s="64"/>
      <c r="F11" s="2"/>
      <c r="G11" s="7" t="s">
        <v>11</v>
      </c>
      <c r="H11" s="8"/>
      <c r="I11" s="9" t="s">
        <v>10</v>
      </c>
      <c r="J11" s="8"/>
    </row>
    <row r="12" spans="2:11" ht="15.75" thickBot="1">
      <c r="B12" s="10" t="s">
        <v>12</v>
      </c>
      <c r="C12" s="11" t="s">
        <v>13</v>
      </c>
      <c r="D12" s="11" t="s">
        <v>14</v>
      </c>
      <c r="E12" s="12" t="s">
        <v>15</v>
      </c>
      <c r="F12" s="2"/>
      <c r="G12" s="10" t="s">
        <v>12</v>
      </c>
      <c r="H12" s="11" t="s">
        <v>13</v>
      </c>
      <c r="I12" s="11" t="s">
        <v>14</v>
      </c>
      <c r="J12" s="11" t="s">
        <v>15</v>
      </c>
    </row>
    <row r="13" spans="2:11">
      <c r="B13" s="13">
        <v>1000</v>
      </c>
      <c r="C13" s="2">
        <f ca="1">Лист1!$B13*21</f>
        <v>21000</v>
      </c>
      <c r="D13" s="14">
        <f ca="1">Лист1!$C13/6000</f>
        <v>3.5</v>
      </c>
      <c r="E13" s="15">
        <f ca="1">Лист1!$B13*12/6000</f>
        <v>2</v>
      </c>
      <c r="F13" s="2"/>
      <c r="G13" s="16">
        <v>500</v>
      </c>
      <c r="H13" s="17">
        <f ca="1">Лист1!$G13*21</f>
        <v>10500</v>
      </c>
      <c r="I13" s="18">
        <f ca="1">Лист1!$H13/4800</f>
        <v>2.1875</v>
      </c>
      <c r="J13" s="19">
        <f ca="1">Лист1!$G13*12/4800</f>
        <v>1.25</v>
      </c>
    </row>
    <row r="14" spans="2:11">
      <c r="B14" s="20">
        <v>2000</v>
      </c>
      <c r="C14" s="2">
        <f ca="1">Лист1!$B14*21</f>
        <v>42000</v>
      </c>
      <c r="D14" s="21">
        <f ca="1">Лист1!$C14/6000</f>
        <v>7</v>
      </c>
      <c r="E14" s="15">
        <f ca="1">Лист1!$B14*12/6000</f>
        <v>4</v>
      </c>
      <c r="F14" s="2"/>
      <c r="G14" s="16">
        <v>1500</v>
      </c>
      <c r="H14" s="22">
        <f ca="1">Лист1!$G14*21</f>
        <v>31500</v>
      </c>
      <c r="I14" s="18">
        <f ca="1">Лист1!$H14/4800</f>
        <v>6.5625</v>
      </c>
      <c r="J14" s="23">
        <f ca="1">Лист1!$G14*12/4800</f>
        <v>3.75</v>
      </c>
    </row>
    <row r="15" spans="2:11">
      <c r="B15" s="20">
        <v>2500</v>
      </c>
      <c r="C15" s="2">
        <f ca="1">Лист1!$B15*21</f>
        <v>52500</v>
      </c>
      <c r="D15" s="21">
        <f ca="1">Лист1!$C15/6000</f>
        <v>8.75</v>
      </c>
      <c r="E15" s="15">
        <f ca="1">Лист1!$B15*12/6000</f>
        <v>5</v>
      </c>
      <c r="F15" s="2"/>
      <c r="G15" s="16">
        <v>2400</v>
      </c>
      <c r="H15" s="22">
        <f ca="1">Лист1!$G15*21</f>
        <v>50400</v>
      </c>
      <c r="I15" s="18">
        <f ca="1">Лист1!$H15/4800</f>
        <v>10.5</v>
      </c>
      <c r="J15" s="23">
        <f ca="1">Лист1!$G15*12/4800</f>
        <v>6</v>
      </c>
    </row>
    <row r="16" spans="2:11">
      <c r="B16" s="20">
        <v>3000</v>
      </c>
      <c r="C16" s="2">
        <f ca="1">Лист1!$B16*21</f>
        <v>63000</v>
      </c>
      <c r="D16" s="21">
        <f ca="1">Лист1!$C16/6000</f>
        <v>10.5</v>
      </c>
      <c r="E16" s="15">
        <f ca="1">Лист1!$B16*12/6000</f>
        <v>6</v>
      </c>
      <c r="F16" s="2"/>
      <c r="G16" s="16">
        <v>2800</v>
      </c>
      <c r="H16" s="22">
        <f ca="1">Лист1!$G16*21</f>
        <v>58800</v>
      </c>
      <c r="I16" s="18">
        <f ca="1">Лист1!$H16/4800</f>
        <v>12.25</v>
      </c>
      <c r="J16" s="23">
        <f ca="1">Лист1!$G16*12/4800</f>
        <v>7</v>
      </c>
    </row>
    <row r="17" spans="2:14">
      <c r="B17" s="20">
        <v>3500</v>
      </c>
      <c r="C17" s="2">
        <f ca="1">Лист1!$B17*21</f>
        <v>73500</v>
      </c>
      <c r="D17" s="21">
        <f ca="1">Лист1!$C17/6000</f>
        <v>12.25</v>
      </c>
      <c r="E17" s="15">
        <f ca="1">Лист1!$B17*12/6000</f>
        <v>7</v>
      </c>
      <c r="F17" s="2"/>
      <c r="G17" s="16">
        <v>3000</v>
      </c>
      <c r="H17" s="22">
        <f ca="1">Лист1!$G17*21</f>
        <v>63000</v>
      </c>
      <c r="I17" s="18">
        <f ca="1">Лист1!$H17/4800</f>
        <v>13.125</v>
      </c>
      <c r="J17" s="23">
        <f ca="1">Лист1!$G17*12/4800</f>
        <v>7.5</v>
      </c>
    </row>
    <row r="18" spans="2:14" ht="15.75" thickBot="1">
      <c r="B18" s="24">
        <v>0</v>
      </c>
      <c r="C18" s="25">
        <f ca="1">Лист1!$B18*21</f>
        <v>0</v>
      </c>
      <c r="D18" s="26">
        <f ca="1">Лист1!$C18/6000</f>
        <v>0</v>
      </c>
      <c r="E18" s="27">
        <f ca="1">Лист1!$B18*12/6000</f>
        <v>0</v>
      </c>
      <c r="F18" s="25"/>
      <c r="G18" s="28">
        <v>3500</v>
      </c>
      <c r="H18" s="29">
        <f ca="1">Лист1!$G18*21</f>
        <v>73500</v>
      </c>
      <c r="I18" s="30">
        <f ca="1">Лист1!$H18/4800</f>
        <v>15.3125</v>
      </c>
      <c r="J18" s="31">
        <f ca="1">Лист1!$G18*12/4800</f>
        <v>8.75</v>
      </c>
    </row>
    <row r="19" spans="2:14" ht="15.75" thickBot="1"/>
    <row r="20" spans="2:14" ht="19.5" thickBot="1">
      <c r="B20" s="60" t="s">
        <v>16</v>
      </c>
      <c r="C20" s="61"/>
      <c r="D20" s="61"/>
      <c r="E20" s="61"/>
      <c r="F20" s="61"/>
      <c r="G20" s="61"/>
      <c r="H20" s="61"/>
      <c r="I20" s="61"/>
      <c r="J20" s="62"/>
    </row>
    <row r="21" spans="2:14">
      <c r="B21" s="32" t="s">
        <v>1</v>
      </c>
      <c r="C21" s="33"/>
      <c r="D21" s="33"/>
      <c r="E21" s="33" t="s">
        <v>2</v>
      </c>
      <c r="F21" s="33"/>
      <c r="G21" s="33"/>
      <c r="H21" s="33"/>
      <c r="I21" s="33"/>
      <c r="J21" s="34"/>
    </row>
    <row r="22" spans="2:14" ht="15.75" thickBot="1">
      <c r="B22" s="32" t="s">
        <v>3</v>
      </c>
      <c r="C22" s="33"/>
      <c r="D22" s="33"/>
      <c r="E22" s="33"/>
      <c r="F22" s="33"/>
      <c r="G22" s="33"/>
      <c r="H22" s="33"/>
      <c r="I22" s="33"/>
      <c r="J22" s="34"/>
    </row>
    <row r="23" spans="2:14">
      <c r="B23" s="65" t="s">
        <v>17</v>
      </c>
      <c r="C23" s="66"/>
      <c r="D23" s="66"/>
      <c r="E23" s="66"/>
      <c r="F23" s="66"/>
      <c r="G23" s="66"/>
      <c r="H23" s="66"/>
      <c r="I23" s="66"/>
      <c r="J23" s="67"/>
    </row>
    <row r="24" spans="2:14" ht="16.5" thickBot="1">
      <c r="B24" s="68" t="s">
        <v>18</v>
      </c>
      <c r="C24" s="69"/>
      <c r="D24" s="69"/>
      <c r="E24" s="69"/>
      <c r="F24" s="69"/>
      <c r="G24" s="69"/>
      <c r="H24" s="69"/>
      <c r="I24" s="69"/>
      <c r="J24" s="70"/>
      <c r="N24" s="2"/>
    </row>
    <row r="25" spans="2:14" ht="16.5" thickBot="1">
      <c r="B25" s="57" t="s">
        <v>19</v>
      </c>
      <c r="C25" s="58"/>
      <c r="D25" s="58"/>
      <c r="E25" s="59"/>
      <c r="F25" s="35"/>
      <c r="G25" s="57" t="s">
        <v>20</v>
      </c>
      <c r="H25" s="58"/>
      <c r="I25" s="58"/>
      <c r="J25" s="59"/>
    </row>
    <row r="26" spans="2:14" ht="62.25" thickBot="1">
      <c r="B26" s="36" t="s">
        <v>21</v>
      </c>
      <c r="C26" s="37" t="s">
        <v>22</v>
      </c>
      <c r="D26" s="38" t="s">
        <v>23</v>
      </c>
      <c r="E26" s="38" t="s">
        <v>24</v>
      </c>
      <c r="F26" s="35"/>
      <c r="G26" s="36" t="s">
        <v>25</v>
      </c>
      <c r="H26" s="39" t="s">
        <v>22</v>
      </c>
      <c r="I26" s="38" t="s">
        <v>23</v>
      </c>
      <c r="J26" s="38" t="s">
        <v>24</v>
      </c>
    </row>
    <row r="27" spans="2:14">
      <c r="B27" s="40">
        <v>1.5</v>
      </c>
      <c r="C27" s="41">
        <v>50</v>
      </c>
      <c r="D27" s="42">
        <f ca="1">Лист1!$E27/21</f>
        <v>321.42857142857144</v>
      </c>
      <c r="E27" s="43">
        <f t="shared" ref="E27:E33" si="0">B27*(9000-(9000/100*(100-C27)))</f>
        <v>6750</v>
      </c>
      <c r="F27" s="35"/>
      <c r="G27" s="44">
        <v>3</v>
      </c>
      <c r="H27" s="45">
        <v>70</v>
      </c>
      <c r="I27" s="46">
        <f>J27/21</f>
        <v>660</v>
      </c>
      <c r="J27" s="47">
        <f t="shared" ref="J27:J33" si="1">G27*(6600-(6600/100*(100-H27)))</f>
        <v>13860</v>
      </c>
    </row>
    <row r="28" spans="2:14">
      <c r="B28" s="48">
        <v>3.5</v>
      </c>
      <c r="C28" s="41">
        <v>60</v>
      </c>
      <c r="D28" s="42">
        <f t="shared" ref="D28:D33" si="2">E28/21</f>
        <v>900</v>
      </c>
      <c r="E28" s="43">
        <f t="shared" si="0"/>
        <v>18900</v>
      </c>
      <c r="F28" s="35"/>
      <c r="G28" s="49">
        <v>6</v>
      </c>
      <c r="H28" s="50">
        <v>70</v>
      </c>
      <c r="I28" s="42">
        <f t="shared" ref="I28:I33" si="3">J28/21</f>
        <v>1320</v>
      </c>
      <c r="J28" s="51">
        <f t="shared" si="1"/>
        <v>27720</v>
      </c>
    </row>
    <row r="29" spans="2:14">
      <c r="B29" s="48">
        <v>5.5</v>
      </c>
      <c r="C29" s="41">
        <v>70</v>
      </c>
      <c r="D29" s="42">
        <f t="shared" si="2"/>
        <v>1650</v>
      </c>
      <c r="E29" s="43">
        <f t="shared" si="0"/>
        <v>34650</v>
      </c>
      <c r="F29" s="35"/>
      <c r="G29" s="49">
        <v>8</v>
      </c>
      <c r="H29" s="50">
        <v>70</v>
      </c>
      <c r="I29" s="42">
        <f t="shared" si="3"/>
        <v>1760</v>
      </c>
      <c r="J29" s="51">
        <f t="shared" si="1"/>
        <v>36960</v>
      </c>
    </row>
    <row r="30" spans="2:14">
      <c r="B30" s="48">
        <v>7</v>
      </c>
      <c r="C30" s="41">
        <v>70</v>
      </c>
      <c r="D30" s="42">
        <f t="shared" si="2"/>
        <v>2100</v>
      </c>
      <c r="E30" s="43">
        <f t="shared" si="0"/>
        <v>44100</v>
      </c>
      <c r="F30" s="35"/>
      <c r="G30" s="49">
        <v>10</v>
      </c>
      <c r="H30" s="50">
        <v>70</v>
      </c>
      <c r="I30" s="42">
        <f t="shared" si="3"/>
        <v>2200</v>
      </c>
      <c r="J30" s="51">
        <f t="shared" si="1"/>
        <v>46200</v>
      </c>
    </row>
    <row r="31" spans="2:14">
      <c r="B31" s="48">
        <v>8</v>
      </c>
      <c r="C31" s="41">
        <v>70</v>
      </c>
      <c r="D31" s="42">
        <f t="shared" si="2"/>
        <v>2400</v>
      </c>
      <c r="E31" s="43">
        <f t="shared" si="0"/>
        <v>50400</v>
      </c>
      <c r="F31" s="35"/>
      <c r="G31" s="49">
        <v>11</v>
      </c>
      <c r="H31" s="50">
        <v>70</v>
      </c>
      <c r="I31" s="42">
        <f t="shared" si="3"/>
        <v>2420</v>
      </c>
      <c r="J31" s="51">
        <f t="shared" si="1"/>
        <v>50820</v>
      </c>
    </row>
    <row r="32" spans="2:14">
      <c r="B32" s="48">
        <v>9</v>
      </c>
      <c r="C32" s="41">
        <v>70</v>
      </c>
      <c r="D32" s="42">
        <f t="shared" si="2"/>
        <v>2700</v>
      </c>
      <c r="E32" s="43">
        <f t="shared" si="0"/>
        <v>56700</v>
      </c>
      <c r="F32" s="35"/>
      <c r="G32" s="49">
        <v>12</v>
      </c>
      <c r="H32" s="50">
        <v>70</v>
      </c>
      <c r="I32" s="42">
        <f t="shared" si="3"/>
        <v>2640</v>
      </c>
      <c r="J32" s="51">
        <f t="shared" si="1"/>
        <v>55440</v>
      </c>
      <c r="N32" s="2"/>
    </row>
    <row r="33" spans="2:10" ht="15.75" thickBot="1">
      <c r="B33" s="52">
        <v>10</v>
      </c>
      <c r="C33" s="41">
        <v>70</v>
      </c>
      <c r="D33" s="42">
        <f t="shared" si="2"/>
        <v>3000</v>
      </c>
      <c r="E33" s="43">
        <f t="shared" si="0"/>
        <v>63000</v>
      </c>
      <c r="F33" s="29"/>
      <c r="G33" s="53">
        <v>13</v>
      </c>
      <c r="H33" s="54">
        <v>70</v>
      </c>
      <c r="I33" s="55">
        <f t="shared" si="3"/>
        <v>2860</v>
      </c>
      <c r="J33" s="56">
        <f t="shared" si="1"/>
        <v>60060</v>
      </c>
    </row>
    <row r="35" spans="2:10" ht="27.75" customHeight="1"/>
    <row r="36" spans="2:10" ht="42" customHeight="1"/>
  </sheetData>
  <mergeCells count="7">
    <mergeCell ref="B25:E25"/>
    <mergeCell ref="G25:J25"/>
    <mergeCell ref="B3:J3"/>
    <mergeCell ref="D11:E11"/>
    <mergeCell ref="B20:J20"/>
    <mergeCell ref="B23:J23"/>
    <mergeCell ref="B24:J24"/>
  </mergeCells>
  <phoneticPr fontId="0" type="noConversion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Андрей</cp:lastModifiedBy>
  <dcterms:created xsi:type="dcterms:W3CDTF">2014-01-09T08:04:15Z</dcterms:created>
  <dcterms:modified xsi:type="dcterms:W3CDTF">2015-12-04T15:32:36Z</dcterms:modified>
</cp:coreProperties>
</file>